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1c52e21268e98e91e1efe954306c0c7f4d737a8c/48405056019/90382303-f03f-40b7-9eac-a0a5d0634ac1/"/>
    </mc:Choice>
  </mc:AlternateContent>
  <xr:revisionPtr revIDLastSave="0" documentId="13_ncr:1_{EF3A901A-C2A1-4D2C-9126-796BD0668303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5" i="1" l="1"/>
  <c r="F15" i="1"/>
  <c r="I9" i="1" l="1"/>
  <c r="I10" i="1"/>
  <c r="I13" i="1"/>
  <c r="I14" i="1"/>
  <c r="I18" i="1"/>
  <c r="I21" i="1"/>
  <c r="I22" i="1"/>
  <c r="I23" i="1"/>
  <c r="I24" i="1"/>
  <c r="I25" i="1"/>
  <c r="I26" i="1"/>
  <c r="I27" i="1"/>
  <c r="I28" i="1"/>
  <c r="I29" i="1"/>
  <c r="I30" i="1"/>
  <c r="I31" i="1"/>
  <c r="I32" i="1"/>
  <c r="I7" i="1"/>
  <c r="I6" i="1"/>
  <c r="F12" i="1" l="1"/>
  <c r="I12" i="1" s="1"/>
  <c r="F8" i="1"/>
  <c r="I8" i="1" s="1"/>
  <c r="F20" i="1" l="1"/>
  <c r="F19" i="1" l="1"/>
  <c r="I19" i="1" s="1"/>
  <c r="I20" i="1"/>
  <c r="F16" i="1"/>
  <c r="I16" i="1" s="1"/>
  <c r="F17" i="1" l="1"/>
  <c r="I17" i="1" s="1"/>
  <c r="I15" i="1" l="1"/>
  <c r="I33" i="1" s="1"/>
  <c r="F11" i="1"/>
  <c r="F33" i="1" l="1"/>
  <c r="I11" i="1"/>
</calcChain>
</file>

<file path=xl/sharedStrings.xml><?xml version="1.0" encoding="utf-8"?>
<sst xmlns="http://schemas.openxmlformats.org/spreadsheetml/2006/main" count="109" uniqueCount="52">
  <si>
    <t>Eelarve liik</t>
  </si>
  <si>
    <t>Objekt</t>
  </si>
  <si>
    <t>Eelarve konto</t>
  </si>
  <si>
    <t>Eelarvekonto nimetus</t>
  </si>
  <si>
    <t>SE000003</t>
  </si>
  <si>
    <t>Liikmemaksud</t>
  </si>
  <si>
    <t>Majandamiskulud</t>
  </si>
  <si>
    <t>SE000028</t>
  </si>
  <si>
    <t>Vahendid Riigi Kinnisvara AS-ile</t>
  </si>
  <si>
    <t>IN004000</t>
  </si>
  <si>
    <t>Põhivara amortisatsioon</t>
  </si>
  <si>
    <t>Kinnitatud käskkirjaga</t>
  </si>
  <si>
    <t>Asutus</t>
  </si>
  <si>
    <t>Käibemaks Riigi Kinnisvara AS-i vahenditelt</t>
  </si>
  <si>
    <t>50</t>
  </si>
  <si>
    <t>Käibemaks majandamiskuludelt</t>
  </si>
  <si>
    <t>Justiitsministeeriumi eelarve</t>
  </si>
  <si>
    <t>J10</t>
  </si>
  <si>
    <t>10</t>
  </si>
  <si>
    <t>20</t>
  </si>
  <si>
    <t>40</t>
  </si>
  <si>
    <t>60</t>
  </si>
  <si>
    <t>SE030002</t>
  </si>
  <si>
    <t>SE000099</t>
  </si>
  <si>
    <t>41</t>
  </si>
  <si>
    <t>55</t>
  </si>
  <si>
    <t>15</t>
  </si>
  <si>
    <t>61</t>
  </si>
  <si>
    <t>Välisprojektidega seotud tööjõukulud</t>
  </si>
  <si>
    <t>Välisprojektidega seotud majandamiskulud</t>
  </si>
  <si>
    <t>Tööjõukulud</t>
  </si>
  <si>
    <t>Sotsiaaltoetused</t>
  </si>
  <si>
    <t>Antud sihtotstarbelised toetused</t>
  </si>
  <si>
    <t>Antud sihtotstarbelised toetused - riigi poolt tasutav õigusabi ja Advokatuuri poolt avalik-õiguslike ülesannete täitmine</t>
  </si>
  <si>
    <t>Antud mittesihtotstarbelised toetused</t>
  </si>
  <si>
    <t>sh vanglate reserv</t>
  </si>
  <si>
    <t>sh kohtute reserv</t>
  </si>
  <si>
    <t>Investeeringute käibemaks (vanglate reserv)</t>
  </si>
  <si>
    <t>Investeeringud (vanglate reserv)</t>
  </si>
  <si>
    <t>sh ministeerium</t>
  </si>
  <si>
    <t>Lisa 1</t>
  </si>
  <si>
    <t>Välisprojektidega seotud käibemaks</t>
  </si>
  <si>
    <t>2021. aasta eelarve (€)</t>
  </si>
  <si>
    <t>J50</t>
  </si>
  <si>
    <t>J60</t>
  </si>
  <si>
    <t>Eelarve muudatused (€)</t>
  </si>
  <si>
    <t>Peale käskkirja jõustumist kehtiv eelarve (€)</t>
  </si>
  <si>
    <t>Eelarves 2020. aastast üle kantud vahendid (€)</t>
  </si>
  <si>
    <t>VR030082</t>
  </si>
  <si>
    <t>VR030307</t>
  </si>
  <si>
    <t>Õigusabi kuludeks (VV korraldus nr 82, 19.03.2020)</t>
  </si>
  <si>
    <t>ELA USA Inc ja EV kohtuvaidluse kulud (VV korraldus nr 307, 10.09.2020)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</si>
</sst>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 indent="1"/>
    </xf>
    <xf numFmtId="3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indent="1"/>
    </xf>
    <xf numFmtId="3" fontId="2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3" fontId="1" fillId="0" borderId="1" xfId="0" applyNumberFormat="1" applyFont="1" applyBorder="1"/>
    <xf numFmtId="1" fontId="4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/>
    <xf numFmtId="3" fontId="1" fillId="3" borderId="1" xfId="0" applyNumberFormat="1" applyFont="1" applyFill="1" applyBorder="1"/>
    <xf numFmtId="3" fontId="3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4" fillId="0" borderId="1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tabSelected="1" zoomScaleNormal="100" workbookViewId="0">
      <selection activeCell="A33" sqref="A33:XFD33"/>
    </sheetView>
  </sheetViews>
  <sheetFormatPr defaultColWidth="9.140625" defaultRowHeight="12.75" x14ac:dyDescent="0.2"/>
  <cols>
    <col min="1" max="1" width="10.7109375" style="1" bestFit="1" customWidth="1"/>
    <col min="2" max="2" width="10.7109375" style="1" customWidth="1"/>
    <col min="3" max="3" width="13.28515625" style="1" bestFit="1" customWidth="1"/>
    <col min="4" max="4" width="12.42578125" style="1" customWidth="1"/>
    <col min="5" max="5" width="73.85546875" style="1" customWidth="1"/>
    <col min="6" max="6" width="13.42578125" style="1" customWidth="1"/>
    <col min="7" max="8" width="9.140625" style="1"/>
    <col min="9" max="9" width="19.140625" style="1" bestFit="1" customWidth="1"/>
    <col min="10" max="16384" width="9.140625" style="1"/>
  </cols>
  <sheetData>
    <row r="1" spans="1:11" x14ac:dyDescent="0.2">
      <c r="I1" s="4" t="s">
        <v>11</v>
      </c>
    </row>
    <row r="2" spans="1:11" x14ac:dyDescent="0.2">
      <c r="I2" s="4" t="s">
        <v>40</v>
      </c>
    </row>
    <row r="3" spans="1:11" x14ac:dyDescent="0.2">
      <c r="A3" s="2" t="s">
        <v>16</v>
      </c>
    </row>
    <row r="5" spans="1:11" s="2" customFormat="1" ht="89.25" x14ac:dyDescent="0.2">
      <c r="A5" s="5" t="s">
        <v>12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42</v>
      </c>
      <c r="G5" s="5" t="s">
        <v>47</v>
      </c>
      <c r="H5" s="5" t="s">
        <v>45</v>
      </c>
      <c r="I5" s="5" t="s">
        <v>46</v>
      </c>
    </row>
    <row r="6" spans="1:11" x14ac:dyDescent="0.2">
      <c r="A6" s="6" t="s">
        <v>17</v>
      </c>
      <c r="B6" s="6" t="s">
        <v>19</v>
      </c>
      <c r="C6" s="6"/>
      <c r="D6" s="6" t="s">
        <v>24</v>
      </c>
      <c r="E6" s="10" t="s">
        <v>31</v>
      </c>
      <c r="F6" s="16">
        <v>5000</v>
      </c>
      <c r="G6" s="24"/>
      <c r="H6" s="24"/>
      <c r="I6" s="26">
        <f>F6+G6+H6</f>
        <v>5000</v>
      </c>
    </row>
    <row r="7" spans="1:11" x14ac:dyDescent="0.2">
      <c r="A7" s="6" t="s">
        <v>17</v>
      </c>
      <c r="B7" s="6" t="s">
        <v>19</v>
      </c>
      <c r="C7" s="6"/>
      <c r="D7" s="6">
        <v>45</v>
      </c>
      <c r="E7" s="10" t="s">
        <v>32</v>
      </c>
      <c r="F7" s="16">
        <v>3557523</v>
      </c>
      <c r="G7" s="24"/>
      <c r="H7" s="24">
        <v>-13871</v>
      </c>
      <c r="I7" s="26">
        <f>F7+G7+H7</f>
        <v>3543652</v>
      </c>
    </row>
    <row r="8" spans="1:11" ht="25.5" x14ac:dyDescent="0.2">
      <c r="A8" s="6" t="s">
        <v>17</v>
      </c>
      <c r="B8" s="6" t="s">
        <v>19</v>
      </c>
      <c r="C8" s="6" t="s">
        <v>22</v>
      </c>
      <c r="D8" s="30">
        <v>45</v>
      </c>
      <c r="E8" s="11" t="s">
        <v>33</v>
      </c>
      <c r="F8" s="28">
        <f>4225000-43000</f>
        <v>4182000</v>
      </c>
      <c r="G8" s="24"/>
      <c r="H8" s="24"/>
      <c r="I8" s="29">
        <f t="shared" ref="I8:I32" si="0">F8+G8+H8</f>
        <v>4182000</v>
      </c>
    </row>
    <row r="9" spans="1:11" x14ac:dyDescent="0.2">
      <c r="A9" s="6" t="s">
        <v>17</v>
      </c>
      <c r="B9" s="6" t="s">
        <v>19</v>
      </c>
      <c r="C9" s="6" t="s">
        <v>4</v>
      </c>
      <c r="D9" s="6">
        <v>45</v>
      </c>
      <c r="E9" s="12" t="s">
        <v>5</v>
      </c>
      <c r="F9" s="16">
        <v>155000</v>
      </c>
      <c r="G9" s="24"/>
      <c r="H9" s="24">
        <v>13871</v>
      </c>
      <c r="I9" s="26">
        <f t="shared" si="0"/>
        <v>168871</v>
      </c>
    </row>
    <row r="10" spans="1:11" x14ac:dyDescent="0.2">
      <c r="A10" s="13" t="s">
        <v>17</v>
      </c>
      <c r="B10" s="13" t="s">
        <v>19</v>
      </c>
      <c r="C10" s="13" t="s">
        <v>23</v>
      </c>
      <c r="D10" s="13">
        <v>45</v>
      </c>
      <c r="E10" s="10" t="s">
        <v>34</v>
      </c>
      <c r="F10" s="17">
        <v>185000</v>
      </c>
      <c r="G10" s="24"/>
      <c r="H10" s="26"/>
      <c r="I10" s="26">
        <f t="shared" si="0"/>
        <v>185000</v>
      </c>
      <c r="J10" s="2"/>
    </row>
    <row r="11" spans="1:11" x14ac:dyDescent="0.2">
      <c r="A11" s="6"/>
      <c r="B11" s="6" t="s">
        <v>19</v>
      </c>
      <c r="C11" s="6"/>
      <c r="D11" s="6" t="s">
        <v>14</v>
      </c>
      <c r="E11" s="10" t="s">
        <v>30</v>
      </c>
      <c r="F11" s="16">
        <f>F12+F13+F14</f>
        <v>7314788</v>
      </c>
      <c r="G11" s="24"/>
      <c r="H11" s="24"/>
      <c r="I11" s="26">
        <f t="shared" si="0"/>
        <v>7314788</v>
      </c>
      <c r="J11" s="3"/>
    </row>
    <row r="12" spans="1:11" x14ac:dyDescent="0.2">
      <c r="A12" s="22" t="s">
        <v>17</v>
      </c>
      <c r="B12" s="22" t="s">
        <v>19</v>
      </c>
      <c r="C12" s="22"/>
      <c r="D12" s="22" t="s">
        <v>14</v>
      </c>
      <c r="E12" s="18" t="s">
        <v>39</v>
      </c>
      <c r="F12" s="19">
        <f>6314079+43000</f>
        <v>6357079</v>
      </c>
      <c r="G12" s="27"/>
      <c r="H12" s="27"/>
      <c r="I12" s="27">
        <f t="shared" si="0"/>
        <v>6357079</v>
      </c>
      <c r="J12" s="3"/>
    </row>
    <row r="13" spans="1:11" x14ac:dyDescent="0.2">
      <c r="A13" s="23" t="s">
        <v>43</v>
      </c>
      <c r="B13" s="23" t="s">
        <v>19</v>
      </c>
      <c r="C13" s="23"/>
      <c r="D13" s="23" t="s">
        <v>14</v>
      </c>
      <c r="E13" s="20" t="s">
        <v>36</v>
      </c>
      <c r="F13" s="19">
        <v>39856</v>
      </c>
      <c r="G13" s="27"/>
      <c r="H13" s="27"/>
      <c r="I13" s="27">
        <f t="shared" si="0"/>
        <v>39856</v>
      </c>
      <c r="J13" s="3"/>
    </row>
    <row r="14" spans="1:11" x14ac:dyDescent="0.2">
      <c r="A14" s="23" t="s">
        <v>44</v>
      </c>
      <c r="B14" s="23" t="s">
        <v>19</v>
      </c>
      <c r="C14" s="23"/>
      <c r="D14" s="23" t="s">
        <v>14</v>
      </c>
      <c r="E14" s="20" t="s">
        <v>35</v>
      </c>
      <c r="F14" s="19">
        <v>917853</v>
      </c>
      <c r="G14" s="27"/>
      <c r="H14" s="27"/>
      <c r="I14" s="27">
        <f t="shared" si="0"/>
        <v>917853</v>
      </c>
      <c r="J14" s="3"/>
    </row>
    <row r="15" spans="1:11" x14ac:dyDescent="0.2">
      <c r="A15" s="6"/>
      <c r="B15" s="6" t="s">
        <v>19</v>
      </c>
      <c r="C15" s="6"/>
      <c r="D15" s="6" t="s">
        <v>25</v>
      </c>
      <c r="E15" s="10" t="s">
        <v>6</v>
      </c>
      <c r="F15" s="16">
        <f>F16+F17+F18</f>
        <v>6002299.4299999997</v>
      </c>
      <c r="G15" s="26"/>
      <c r="H15" s="26">
        <f>H16+H17+H18</f>
        <v>570000</v>
      </c>
      <c r="I15" s="26">
        <f t="shared" si="0"/>
        <v>6572299.4299999997</v>
      </c>
      <c r="J15" s="3"/>
      <c r="K15" s="3"/>
    </row>
    <row r="16" spans="1:11" x14ac:dyDescent="0.2">
      <c r="A16" s="22" t="s">
        <v>17</v>
      </c>
      <c r="B16" s="22" t="s">
        <v>19</v>
      </c>
      <c r="C16" s="22"/>
      <c r="D16" s="22" t="s">
        <v>25</v>
      </c>
      <c r="E16" s="18" t="s">
        <v>39</v>
      </c>
      <c r="F16" s="19">
        <f>3402382+430002.43</f>
        <v>3832384.43</v>
      </c>
      <c r="G16" s="27"/>
      <c r="H16" s="27">
        <f>670000-100000</f>
        <v>570000</v>
      </c>
      <c r="I16" s="27">
        <f t="shared" si="0"/>
        <v>4402384.43</v>
      </c>
      <c r="J16" s="3"/>
      <c r="K16" s="3"/>
    </row>
    <row r="17" spans="1:11" x14ac:dyDescent="0.2">
      <c r="A17" s="23" t="s">
        <v>43</v>
      </c>
      <c r="B17" s="23" t="s">
        <v>19</v>
      </c>
      <c r="C17" s="23"/>
      <c r="D17" s="23" t="s">
        <v>25</v>
      </c>
      <c r="E17" s="20" t="s">
        <v>36</v>
      </c>
      <c r="F17" s="19">
        <f>554441-234585</f>
        <v>319856</v>
      </c>
      <c r="G17" s="27"/>
      <c r="H17" s="27"/>
      <c r="I17" s="27">
        <f t="shared" si="0"/>
        <v>319856</v>
      </c>
      <c r="J17" s="3"/>
      <c r="K17" s="3"/>
    </row>
    <row r="18" spans="1:11" x14ac:dyDescent="0.2">
      <c r="A18" s="23" t="s">
        <v>44</v>
      </c>
      <c r="B18" s="23" t="s">
        <v>19</v>
      </c>
      <c r="C18" s="23"/>
      <c r="D18" s="23" t="s">
        <v>25</v>
      </c>
      <c r="E18" s="20" t="s">
        <v>35</v>
      </c>
      <c r="F18" s="19">
        <v>1850059</v>
      </c>
      <c r="G18" s="27"/>
      <c r="H18" s="27"/>
      <c r="I18" s="27">
        <f t="shared" si="0"/>
        <v>1850059</v>
      </c>
      <c r="J18" s="3"/>
      <c r="K18" s="3"/>
    </row>
    <row r="19" spans="1:11" x14ac:dyDescent="0.2">
      <c r="A19" s="6"/>
      <c r="B19" s="6" t="s">
        <v>18</v>
      </c>
      <c r="C19" s="6"/>
      <c r="D19" s="6">
        <v>601</v>
      </c>
      <c r="E19" s="7" t="s">
        <v>15</v>
      </c>
      <c r="F19" s="16">
        <f>F20+F21+F22</f>
        <v>831802.49</v>
      </c>
      <c r="G19" s="24"/>
      <c r="H19" s="24"/>
      <c r="I19" s="26">
        <f t="shared" si="0"/>
        <v>831802.49</v>
      </c>
      <c r="J19" s="3"/>
      <c r="K19" s="3"/>
    </row>
    <row r="20" spans="1:11" x14ac:dyDescent="0.2">
      <c r="A20" s="22" t="s">
        <v>17</v>
      </c>
      <c r="B20" s="22" t="s">
        <v>18</v>
      </c>
      <c r="C20" s="22"/>
      <c r="D20" s="22">
        <v>601</v>
      </c>
      <c r="E20" s="18" t="s">
        <v>39</v>
      </c>
      <c r="F20" s="19">
        <f>509733+86000.49</f>
        <v>595733.49</v>
      </c>
      <c r="G20" s="27"/>
      <c r="H20" s="27"/>
      <c r="I20" s="27">
        <f t="shared" si="0"/>
        <v>595733.49</v>
      </c>
      <c r="J20" s="3"/>
      <c r="K20" s="3"/>
    </row>
    <row r="21" spans="1:11" x14ac:dyDescent="0.2">
      <c r="A21" s="23" t="s">
        <v>43</v>
      </c>
      <c r="B21" s="23" t="s">
        <v>18</v>
      </c>
      <c r="C21" s="23"/>
      <c r="D21" s="23">
        <v>601</v>
      </c>
      <c r="E21" s="20" t="s">
        <v>36</v>
      </c>
      <c r="F21" s="19">
        <v>13197</v>
      </c>
      <c r="G21" s="27"/>
      <c r="H21" s="27"/>
      <c r="I21" s="27">
        <f t="shared" si="0"/>
        <v>13197</v>
      </c>
      <c r="J21" s="3"/>
      <c r="K21" s="3"/>
    </row>
    <row r="22" spans="1:11" x14ac:dyDescent="0.2">
      <c r="A22" s="23" t="s">
        <v>44</v>
      </c>
      <c r="B22" s="23" t="s">
        <v>18</v>
      </c>
      <c r="C22" s="23"/>
      <c r="D22" s="23">
        <v>601</v>
      </c>
      <c r="E22" s="20" t="s">
        <v>35</v>
      </c>
      <c r="F22" s="19">
        <v>222872</v>
      </c>
      <c r="G22" s="27"/>
      <c r="H22" s="27"/>
      <c r="I22" s="27">
        <f t="shared" si="0"/>
        <v>222872</v>
      </c>
      <c r="J22" s="3"/>
      <c r="K22" s="3"/>
    </row>
    <row r="23" spans="1:11" x14ac:dyDescent="0.2">
      <c r="A23" s="6" t="s">
        <v>17</v>
      </c>
      <c r="B23" s="6" t="s">
        <v>19</v>
      </c>
      <c r="C23" s="6" t="s">
        <v>7</v>
      </c>
      <c r="D23" s="6" t="s">
        <v>25</v>
      </c>
      <c r="E23" s="9" t="s">
        <v>8</v>
      </c>
      <c r="F23" s="16">
        <v>979687</v>
      </c>
      <c r="G23" s="24"/>
      <c r="H23" s="24"/>
      <c r="I23" s="26">
        <f t="shared" si="0"/>
        <v>979687</v>
      </c>
    </row>
    <row r="24" spans="1:11" x14ac:dyDescent="0.2">
      <c r="A24" s="6" t="s">
        <v>17</v>
      </c>
      <c r="B24" s="6" t="s">
        <v>18</v>
      </c>
      <c r="C24" s="6" t="s">
        <v>7</v>
      </c>
      <c r="D24" s="6">
        <v>601</v>
      </c>
      <c r="E24" s="8" t="s">
        <v>13</v>
      </c>
      <c r="F24" s="16">
        <v>195938</v>
      </c>
      <c r="G24" s="24"/>
      <c r="H24" s="24"/>
      <c r="I24" s="26">
        <f t="shared" si="0"/>
        <v>195938</v>
      </c>
    </row>
    <row r="25" spans="1:11" x14ac:dyDescent="0.2">
      <c r="A25" s="13" t="s">
        <v>44</v>
      </c>
      <c r="B25" s="13">
        <v>20</v>
      </c>
      <c r="C25" s="13" t="s">
        <v>9</v>
      </c>
      <c r="D25" s="13" t="s">
        <v>26</v>
      </c>
      <c r="E25" s="9" t="s">
        <v>38</v>
      </c>
      <c r="F25" s="17">
        <v>58290</v>
      </c>
      <c r="G25" s="24"/>
      <c r="H25" s="24"/>
      <c r="I25" s="26">
        <f t="shared" si="0"/>
        <v>58290</v>
      </c>
    </row>
    <row r="26" spans="1:11" x14ac:dyDescent="0.2">
      <c r="A26" s="13" t="s">
        <v>44</v>
      </c>
      <c r="B26" s="6" t="s">
        <v>18</v>
      </c>
      <c r="C26" s="6"/>
      <c r="D26" s="6">
        <v>601</v>
      </c>
      <c r="E26" s="7" t="s">
        <v>37</v>
      </c>
      <c r="F26" s="16">
        <v>8710</v>
      </c>
      <c r="G26" s="24"/>
      <c r="H26" s="24"/>
      <c r="I26" s="26">
        <f t="shared" si="0"/>
        <v>8710</v>
      </c>
    </row>
    <row r="27" spans="1:11" x14ac:dyDescent="0.2">
      <c r="A27" s="13" t="s">
        <v>17</v>
      </c>
      <c r="B27" s="6">
        <v>20</v>
      </c>
      <c r="C27" s="6" t="s">
        <v>48</v>
      </c>
      <c r="D27" s="25">
        <v>55</v>
      </c>
      <c r="E27" s="7" t="s">
        <v>50</v>
      </c>
      <c r="F27" s="16">
        <v>0</v>
      </c>
      <c r="G27" s="24">
        <v>11576</v>
      </c>
      <c r="H27" s="24"/>
      <c r="I27" s="26">
        <f t="shared" si="0"/>
        <v>11576</v>
      </c>
    </row>
    <row r="28" spans="1:11" x14ac:dyDescent="0.2">
      <c r="A28" s="13" t="s">
        <v>17</v>
      </c>
      <c r="B28" s="6">
        <v>20</v>
      </c>
      <c r="C28" s="6" t="s">
        <v>49</v>
      </c>
      <c r="D28" s="25">
        <v>55</v>
      </c>
      <c r="E28" s="7" t="s">
        <v>51</v>
      </c>
      <c r="F28" s="16">
        <v>0</v>
      </c>
      <c r="G28" s="24">
        <v>211820</v>
      </c>
      <c r="H28" s="24"/>
      <c r="I28" s="26">
        <f t="shared" si="0"/>
        <v>211820</v>
      </c>
    </row>
    <row r="29" spans="1:11" x14ac:dyDescent="0.2">
      <c r="A29" s="6" t="s">
        <v>17</v>
      </c>
      <c r="B29" s="6" t="s">
        <v>20</v>
      </c>
      <c r="C29" s="6"/>
      <c r="D29" s="6" t="s">
        <v>14</v>
      </c>
      <c r="E29" s="10" t="s">
        <v>28</v>
      </c>
      <c r="F29" s="16">
        <v>380800</v>
      </c>
      <c r="G29" s="24"/>
      <c r="H29" s="24"/>
      <c r="I29" s="26">
        <f t="shared" si="0"/>
        <v>380800</v>
      </c>
    </row>
    <row r="30" spans="1:11" x14ac:dyDescent="0.2">
      <c r="A30" s="6" t="s">
        <v>17</v>
      </c>
      <c r="B30" s="6" t="s">
        <v>20</v>
      </c>
      <c r="C30" s="6"/>
      <c r="D30" s="6" t="s">
        <v>25</v>
      </c>
      <c r="E30" s="10" t="s">
        <v>29</v>
      </c>
      <c r="F30" s="16">
        <v>1619109</v>
      </c>
      <c r="G30" s="24"/>
      <c r="H30" s="24"/>
      <c r="I30" s="26">
        <f t="shared" si="0"/>
        <v>1619109</v>
      </c>
    </row>
    <row r="31" spans="1:11" x14ac:dyDescent="0.2">
      <c r="A31" s="6" t="s">
        <v>17</v>
      </c>
      <c r="B31" s="6" t="s">
        <v>20</v>
      </c>
      <c r="C31" s="6"/>
      <c r="D31" s="6">
        <v>601</v>
      </c>
      <c r="E31" s="10" t="s">
        <v>41</v>
      </c>
      <c r="F31" s="16">
        <v>177732</v>
      </c>
      <c r="G31" s="24"/>
      <c r="H31" s="24"/>
      <c r="I31" s="26">
        <f t="shared" si="0"/>
        <v>177732</v>
      </c>
    </row>
    <row r="32" spans="1:11" x14ac:dyDescent="0.2">
      <c r="A32" s="6" t="s">
        <v>17</v>
      </c>
      <c r="B32" s="6" t="s">
        <v>21</v>
      </c>
      <c r="C32" s="6"/>
      <c r="D32" s="6" t="s">
        <v>27</v>
      </c>
      <c r="E32" s="7" t="s">
        <v>10</v>
      </c>
      <c r="F32" s="16">
        <v>3401</v>
      </c>
      <c r="G32" s="24"/>
      <c r="H32" s="24"/>
      <c r="I32" s="26">
        <f t="shared" si="0"/>
        <v>3401</v>
      </c>
    </row>
    <row r="33" spans="5:9" hidden="1" x14ac:dyDescent="0.2">
      <c r="F33" s="21">
        <f>SUM(F6:F11)+F15+F19+SUM(F23:F32)</f>
        <v>25657079.919999998</v>
      </c>
      <c r="I33" s="21">
        <f>SUM(I6:I11)+I15+I19+SUM(I23:I32)</f>
        <v>26450475.919999998</v>
      </c>
    </row>
    <row r="34" spans="5:9" x14ac:dyDescent="0.2">
      <c r="E34" s="14"/>
      <c r="F34" s="15"/>
    </row>
    <row r="35" spans="5:9" x14ac:dyDescent="0.2">
      <c r="E35" s="14"/>
      <c r="F35" s="15"/>
    </row>
    <row r="36" spans="5:9" x14ac:dyDescent="0.2">
      <c r="E36" s="4"/>
      <c r="F36" s="3"/>
    </row>
    <row r="37" spans="5:9" x14ac:dyDescent="0.2">
      <c r="F37" s="3"/>
    </row>
    <row r="39" spans="5:9" x14ac:dyDescent="0.2">
      <c r="F39" s="3"/>
    </row>
    <row r="40" spans="5:9" x14ac:dyDescent="0.2">
      <c r="F40" s="3"/>
    </row>
  </sheetData>
  <pageMargins left="0.7" right="0.7" top="0.75" bottom="0.75" header="0.3" footer="0.3"/>
  <pageSetup paperSize="9" scale="81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2021-01-15T08:23:04Z</cp:lastPrinted>
  <dcterms:created xsi:type="dcterms:W3CDTF">2018-11-02T08:50:04Z</dcterms:created>
  <dcterms:modified xsi:type="dcterms:W3CDTF">2021-01-19T11:52:37Z</dcterms:modified>
</cp:coreProperties>
</file>